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ок.ФХД 11" sheetId="1" r:id="rId1"/>
    <sheet name="Пок.ФХД 12" sheetId="2" r:id="rId2"/>
    <sheet name="Цены" sheetId="3" r:id="rId3"/>
  </sheets>
  <definedNames/>
  <calcPr fullCalcOnLoad="1"/>
</workbook>
</file>

<file path=xl/sharedStrings.xml><?xml version="1.0" encoding="utf-8"?>
<sst xmlns="http://schemas.openxmlformats.org/spreadsheetml/2006/main" count="228" uniqueCount="108">
  <si>
    <t>Наименование показателей</t>
  </si>
  <si>
    <t>№ п/п</t>
  </si>
  <si>
    <t>план</t>
  </si>
  <si>
    <t>Основные показатели финансово-хозяйственной деятельности в сфере электроснабжения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</si>
  <si>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</si>
  <si>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</si>
  <si>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</si>
  <si>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</si>
  <si>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</si>
  <si>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</si>
  <si>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</si>
  <si>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</si>
  <si>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</si>
  <si>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3.2.5.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</si>
  <si>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</si>
  <si>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</si>
  <si>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</si>
  <si>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</si>
  <si>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</si>
  <si>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</si>
  <si>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</si>
  <si>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</si>
  <si>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</si>
  <si>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</si>
  <si>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</t>
  </si>
  <si>
    <t>5.</t>
  </si>
  <si>
    <t>6.</t>
  </si>
  <si>
    <t>8.</t>
  </si>
  <si>
    <t>11.</t>
  </si>
  <si>
    <t>12.</t>
  </si>
  <si>
    <t>15.</t>
  </si>
  <si>
    <t>17.</t>
  </si>
  <si>
    <t>18.</t>
  </si>
  <si>
    <t>19.</t>
  </si>
  <si>
    <t>факт</t>
  </si>
  <si>
    <t>Расходы на покупаемую тепловую энергию (мощность),тыс.руб.</t>
  </si>
  <si>
    <t>Расходы на топливо,тыс.руб.</t>
  </si>
  <si>
    <t>Транспортировка топлива,тыс.руб.</t>
  </si>
  <si>
    <t>Дизельное топливо, тыс.руб.</t>
  </si>
  <si>
    <t>Количество тонн</t>
  </si>
  <si>
    <t>Цена за 1 т.</t>
  </si>
  <si>
    <t>Газоконденсат, тыс.руб.</t>
  </si>
  <si>
    <t>Уголь тыс.руб.</t>
  </si>
  <si>
    <t>Дизельное масло, тыс.руб.</t>
  </si>
  <si>
    <t>Затраты на покупную электрическую энергию, тыс.руб.</t>
  </si>
  <si>
    <t>Объем энергии, тыс.кВт.ч</t>
  </si>
  <si>
    <t>Расходы на приобретение холодной воды, тыс.руб.</t>
  </si>
  <si>
    <t>Расходы на химреагенты тыс.руб.</t>
  </si>
  <si>
    <t>Общепроизводственные (цеховые) расходы тыс.руб.</t>
  </si>
  <si>
    <t>Отчисления на социальные нужды основного производственного персонала тыс.руб.</t>
  </si>
  <si>
    <t>расходы на оплату труда и отчисления на социальные нужды  тыс.руб.</t>
  </si>
  <si>
    <t>Общехозяйственные (управленческие) расходы,тыс.руб.</t>
  </si>
  <si>
    <t>Расходы на ремонт (капитальный и текущий) основных средств тыс.руб.</t>
  </si>
  <si>
    <t>Валовая прибыль от продажи товаров и услуг по регулируемому виду деятельности,тыс.руб.</t>
  </si>
  <si>
    <t>Установленная мощность, МВт</t>
  </si>
  <si>
    <t>Объем вырабатываемой электроэнергии, тыс.кВт.</t>
  </si>
  <si>
    <t>Протяженность сетей, км.</t>
  </si>
  <si>
    <t>Количество электростанций шт.</t>
  </si>
  <si>
    <t>Среднесписочная численность основного производственного персонала, чел.</t>
  </si>
  <si>
    <t>Вид регулируемой деятельности (производство, передача, сбыт)</t>
  </si>
  <si>
    <t>Выручка от регулируемой деятельности, тыс.руб.</t>
  </si>
  <si>
    <t>Себестоимость оказываемых услуг, тыс.руб.</t>
  </si>
  <si>
    <t>Средневзвешенный тариф на энергию ,руб./кВт. ч</t>
  </si>
  <si>
    <t>Расходы на оплату труда основного производственного персонала тыс.руб.</t>
  </si>
  <si>
    <t>Расходы на амортизацию основных производственных фондов и аренду имущества тыс.руб.</t>
  </si>
  <si>
    <t>Чистая прибыль от регулируемого вида деятельности, тыс.руб., в том числе:</t>
  </si>
  <si>
    <t>Технологические потери электроэнергии при передаче по сетям, %</t>
  </si>
  <si>
    <t>Изменение стоимости основных фондов в,  том числе за счет ввода (вывода) их из эксплуатации, тыс.руб.</t>
  </si>
  <si>
    <t>в том числе: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</si>
  <si>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процесса,тыс.руб.</t>
  </si>
  <si>
    <t>объем направляемый на финансирование мероприятий, предусмотренных инвестиционной программой регулируемой организации по развитию системы теплоснабжения, тыс.руб.</t>
  </si>
  <si>
    <t xml:space="preserve">ООО "БЕЛЭНЕРГО" </t>
  </si>
  <si>
    <t>ИНН</t>
  </si>
  <si>
    <t>КПП</t>
  </si>
  <si>
    <t>Форма №3</t>
  </si>
  <si>
    <t>наименование организации</t>
  </si>
  <si>
    <t>Приуральский район,с.Белоярск, ул.Набережная 10/1 ,  ООО "Белэнерго"</t>
  </si>
  <si>
    <t>Период (с 01.01.2012г)</t>
  </si>
  <si>
    <t>Период (с 01.07.2012г)</t>
  </si>
  <si>
    <t>Удельный расход условного топлива на единицу электроэнергии, отпускаемую в электрическую сеть, гр.у.т./кВт. ч.</t>
  </si>
  <si>
    <t>9.</t>
  </si>
  <si>
    <t>Объем электрической энергии, отпускаемой потребителям тыс.кВт.,ч.</t>
  </si>
  <si>
    <t>СТАНДАРТЫ РАСКРЫТИЯ ИНФОРМАЦИИ В СФЕРЕ ЭЛЕКТРОСНАБЖЕНИЯ                                                                           И СФЕРЕ ОКАЗАНИЯ УСЛУГ ПО ПЕРЕДАЧЕ ЭЛЕКТРИЧЕСКОЙ ЭНЕРГИИ</t>
  </si>
  <si>
    <t xml:space="preserve">Информация о ценах (тарифах) и надбавках к этим ценам (тарифам) в сфере электроснабжения и сфере оказания услуг по передаче электрической энергии </t>
  </si>
  <si>
    <t>Наименование показателя</t>
  </si>
  <si>
    <t>Период регулирования</t>
  </si>
  <si>
    <t>с 01.01.2012г.</t>
  </si>
  <si>
    <t>с 01.07.2012г.</t>
  </si>
  <si>
    <t>Наименование регулирующего органа принявшего решение об утверждении тарифа</t>
  </si>
  <si>
    <t>Реквизиты (дата и номер) решения</t>
  </si>
  <si>
    <t>Срок действия тарифа</t>
  </si>
  <si>
    <t xml:space="preserve">Источник официального опубликования </t>
  </si>
  <si>
    <t>Надбавка к тарифу (для потребителей). Руб.МВт.ч.</t>
  </si>
  <si>
    <t>Надбавка к тарифу (для организаций) руб.МВт.ч.</t>
  </si>
  <si>
    <t>Тариф организации на подключение к системе электроснабжения  руб.МВт.ч.</t>
  </si>
  <si>
    <t>Тариф на подключение создаваемых (реконструируемых) объектов недвижимости к системе электроснабженияруб.МВт.ч.</t>
  </si>
  <si>
    <t>Служба по тарифам Ямало-Ненецкого автономного округа</t>
  </si>
  <si>
    <t>Форма №1</t>
  </si>
  <si>
    <t>Период 2011 год</t>
  </si>
  <si>
    <t>Средневзвешенный тариф на энергию,руб./кВт. ч</t>
  </si>
  <si>
    <t>с 01.01.2012 по 31.06.2012г</t>
  </si>
  <si>
    <t>с 01.07.2012г. по 31.12.2012г.</t>
  </si>
  <si>
    <t>Тариф на электрическую энергию (мощность), руб./кВт.ч.</t>
  </si>
  <si>
    <t>Прочие потребители без НДС-12,540, население с НДС - 1,28</t>
  </si>
  <si>
    <t>Прочие потребители без НДС-13,897, население с НДС - 1,36</t>
  </si>
  <si>
    <t>№192-т от 19.12.2011г., № 197-т от 19.12.2011г.</t>
  </si>
  <si>
    <t>№192-т от 19.12.2011г., .№ 197-т от 19.12.2011г.</t>
  </si>
  <si>
    <t>информационная газета "Красный Север", сайт ООО "Белэнерго" ooobelenergo.narod2.ru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</si>
</sst>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3" fillId="0" borderId="15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75" workbookViewId="0" topLeftCell="A1">
      <selection activeCell="H16" sqref="H16"/>
    </sheetView>
  </sheetViews>
  <sheetFormatPr defaultColWidth="9.140625" defaultRowHeight="15"/>
  <cols>
    <col min="1" max="1" width="6.7109375" style="9" customWidth="1"/>
    <col min="2" max="2" width="49.57421875" style="7" customWidth="1"/>
    <col min="3" max="3" width="18.00390625" style="9" customWidth="1"/>
    <col min="4" max="4" width="14.421875" style="6" customWidth="1"/>
  </cols>
  <sheetData>
    <row r="1" spans="1:4" ht="15.75" customHeight="1">
      <c r="A1" s="32" t="s">
        <v>71</v>
      </c>
      <c r="B1" s="32"/>
      <c r="C1" s="32"/>
      <c r="D1" s="32"/>
    </row>
    <row r="2" spans="1:4" ht="38.25" customHeight="1">
      <c r="A2" s="32" t="s">
        <v>82</v>
      </c>
      <c r="B2" s="32"/>
      <c r="C2" s="32"/>
      <c r="D2" s="32"/>
    </row>
    <row r="3" spans="1:4" ht="15.75" customHeight="1">
      <c r="A3" s="33" t="s">
        <v>76</v>
      </c>
      <c r="B3" s="33"/>
      <c r="C3" s="33"/>
      <c r="D3" s="33"/>
    </row>
    <row r="4" spans="1:4" ht="14.25">
      <c r="A4" s="11"/>
      <c r="B4" s="34" t="s">
        <v>75</v>
      </c>
      <c r="C4" s="34"/>
      <c r="D4" s="34"/>
    </row>
    <row r="5" spans="1:4" ht="14.25">
      <c r="A5" s="17"/>
      <c r="B5" s="12" t="s">
        <v>72</v>
      </c>
      <c r="C5" s="30">
        <v>8908002494</v>
      </c>
      <c r="D5" s="31"/>
    </row>
    <row r="6" spans="1:4" ht="14.25">
      <c r="A6" s="17"/>
      <c r="B6" s="12" t="s">
        <v>73</v>
      </c>
      <c r="C6" s="30">
        <v>890102001</v>
      </c>
      <c r="D6" s="31"/>
    </row>
    <row r="7" spans="1:4" ht="16.5" customHeight="1">
      <c r="A7" s="17"/>
      <c r="B7" s="12"/>
      <c r="C7" s="38" t="s">
        <v>74</v>
      </c>
      <c r="D7" s="38"/>
    </row>
    <row r="8" spans="1:4" ht="33.75" customHeight="1">
      <c r="A8" s="39" t="s">
        <v>3</v>
      </c>
      <c r="B8" s="39"/>
      <c r="C8" s="39"/>
      <c r="D8" s="39"/>
    </row>
    <row r="9" spans="1:4" ht="15.75">
      <c r="A9" s="40" t="s">
        <v>1</v>
      </c>
      <c r="B9" s="41" t="s">
        <v>0</v>
      </c>
      <c r="C9" s="43" t="s">
        <v>98</v>
      </c>
      <c r="D9" s="44"/>
    </row>
    <row r="10" spans="1:4" ht="15.75">
      <c r="A10" s="40"/>
      <c r="B10" s="42"/>
      <c r="C10" s="8" t="s">
        <v>2</v>
      </c>
      <c r="D10" s="8" t="s">
        <v>34</v>
      </c>
    </row>
    <row r="11" spans="1:4" ht="31.5">
      <c r="A11" s="10" t="s">
        <v>4</v>
      </c>
      <c r="B11" s="4" t="s">
        <v>59</v>
      </c>
      <c r="C11" s="8"/>
      <c r="D11" s="8"/>
    </row>
    <row r="12" spans="1:4" ht="25.5" customHeight="1">
      <c r="A12" s="10" t="s">
        <v>5</v>
      </c>
      <c r="B12" s="4" t="s">
        <v>60</v>
      </c>
      <c r="C12" s="20">
        <v>64091.36</v>
      </c>
      <c r="D12" s="20">
        <f>66282.07-469.67</f>
        <v>65812.40000000001</v>
      </c>
    </row>
    <row r="13" spans="1:4" ht="15.75">
      <c r="A13" s="10" t="s">
        <v>6</v>
      </c>
      <c r="B13" s="4" t="s">
        <v>61</v>
      </c>
      <c r="C13" s="20">
        <f>C14+C15+C29+C32+C33+C34+C35+C36+C37+C40+C41+C42</f>
        <v>62789.16520049999</v>
      </c>
      <c r="D13" s="20">
        <f>D14+D15+D29+D32+D33+D34+D35+D36+D37+D40+D41+D42</f>
        <v>63850.02650500001</v>
      </c>
    </row>
    <row r="14" spans="1:4" ht="31.5">
      <c r="A14" s="10" t="s">
        <v>7</v>
      </c>
      <c r="B14" s="4" t="s">
        <v>35</v>
      </c>
      <c r="C14" s="8"/>
      <c r="D14" s="8"/>
    </row>
    <row r="15" spans="1:4" ht="15.75">
      <c r="A15" s="10" t="s">
        <v>8</v>
      </c>
      <c r="B15" s="4" t="s">
        <v>36</v>
      </c>
      <c r="C15" s="20">
        <f>C16+C17+C20+C23+C26</f>
        <v>24197.495200499998</v>
      </c>
      <c r="D15" s="20">
        <f>D17+D26</f>
        <v>34172.626505</v>
      </c>
    </row>
    <row r="16" spans="1:5" ht="15.75">
      <c r="A16" s="10" t="s">
        <v>9</v>
      </c>
      <c r="B16" s="4" t="s">
        <v>37</v>
      </c>
      <c r="C16" s="20">
        <v>4078.43</v>
      </c>
      <c r="D16" s="8"/>
      <c r="E16" s="15"/>
    </row>
    <row r="17" spans="1:4" ht="15.75">
      <c r="A17" s="29" t="s">
        <v>10</v>
      </c>
      <c r="B17" s="4" t="s">
        <v>38</v>
      </c>
      <c r="C17" s="20">
        <f>C18*C19/1000</f>
        <v>19770.4996396</v>
      </c>
      <c r="D17" s="20">
        <f>D18*D19/1000</f>
        <v>33713.499375</v>
      </c>
    </row>
    <row r="18" spans="1:4" ht="15.75">
      <c r="A18" s="29"/>
      <c r="B18" s="4" t="s">
        <v>39</v>
      </c>
      <c r="C18" s="8">
        <v>1398.52</v>
      </c>
      <c r="D18" s="8">
        <v>1687.5</v>
      </c>
    </row>
    <row r="19" spans="1:4" ht="15.75">
      <c r="A19" s="29"/>
      <c r="B19" s="4" t="s">
        <v>40</v>
      </c>
      <c r="C19" s="8">
        <v>14136.73</v>
      </c>
      <c r="D19" s="8">
        <v>19978.37</v>
      </c>
    </row>
    <row r="20" spans="1:6" ht="15.75">
      <c r="A20" s="29" t="s">
        <v>11</v>
      </c>
      <c r="B20" s="4" t="s">
        <v>41</v>
      </c>
      <c r="C20" s="8"/>
      <c r="D20" s="8"/>
      <c r="F20" s="15"/>
    </row>
    <row r="21" spans="1:4" ht="15.75">
      <c r="A21" s="29"/>
      <c r="B21" s="4" t="s">
        <v>39</v>
      </c>
      <c r="C21" s="8"/>
      <c r="D21" s="8"/>
    </row>
    <row r="22" spans="1:4" ht="15.75">
      <c r="A22" s="29"/>
      <c r="B22" s="4" t="s">
        <v>40</v>
      </c>
      <c r="C22" s="8"/>
      <c r="D22" s="8"/>
    </row>
    <row r="23" spans="1:4" ht="15.75">
      <c r="A23" s="29" t="s">
        <v>12</v>
      </c>
      <c r="B23" s="4" t="s">
        <v>42</v>
      </c>
      <c r="C23" s="8"/>
      <c r="D23" s="8"/>
    </row>
    <row r="24" spans="1:4" ht="15.75">
      <c r="A24" s="29"/>
      <c r="B24" s="4" t="s">
        <v>39</v>
      </c>
      <c r="C24" s="8"/>
      <c r="D24" s="8"/>
    </row>
    <row r="25" spans="1:4" ht="15.75">
      <c r="A25" s="29"/>
      <c r="B25" s="4" t="s">
        <v>40</v>
      </c>
      <c r="C25" s="8"/>
      <c r="D25" s="8"/>
    </row>
    <row r="26" spans="1:4" ht="15.75">
      <c r="A26" s="29" t="s">
        <v>13</v>
      </c>
      <c r="B26" s="4" t="s">
        <v>43</v>
      </c>
      <c r="C26" s="20">
        <f>C27*C28/1000-0.15</f>
        <v>348.56556090000004</v>
      </c>
      <c r="D26" s="20">
        <f>D27*D28/1000</f>
        <v>459.12713</v>
      </c>
    </row>
    <row r="27" spans="1:4" ht="15.75">
      <c r="A27" s="29"/>
      <c r="B27" s="4" t="s">
        <v>39</v>
      </c>
      <c r="C27" s="20">
        <v>9.33</v>
      </c>
      <c r="D27" s="8">
        <v>11</v>
      </c>
    </row>
    <row r="28" spans="1:4" ht="15.75">
      <c r="A28" s="29"/>
      <c r="B28" s="4" t="s">
        <v>40</v>
      </c>
      <c r="C28" s="20">
        <v>37375.73</v>
      </c>
      <c r="D28" s="8">
        <v>41738.83</v>
      </c>
    </row>
    <row r="29" spans="1:4" ht="15.75">
      <c r="A29" s="35" t="s">
        <v>14</v>
      </c>
      <c r="B29" s="4" t="s">
        <v>44</v>
      </c>
      <c r="C29" s="8"/>
      <c r="D29" s="8">
        <v>339.92</v>
      </c>
    </row>
    <row r="30" spans="1:4" ht="15.75">
      <c r="A30" s="36"/>
      <c r="B30" s="4" t="s">
        <v>62</v>
      </c>
      <c r="C30" s="8"/>
      <c r="D30" s="8"/>
    </row>
    <row r="31" spans="1:4" ht="15.75">
      <c r="A31" s="37"/>
      <c r="B31" s="5" t="s">
        <v>45</v>
      </c>
      <c r="C31" s="8"/>
      <c r="D31" s="8"/>
    </row>
    <row r="32" spans="1:4" ht="15.75">
      <c r="A32" s="10" t="s">
        <v>15</v>
      </c>
      <c r="B32" s="4" t="s">
        <v>46</v>
      </c>
      <c r="C32" s="8">
        <v>4.8</v>
      </c>
      <c r="D32" s="8">
        <v>6.8</v>
      </c>
    </row>
    <row r="33" spans="1:4" ht="15.75">
      <c r="A33" s="10" t="s">
        <v>16</v>
      </c>
      <c r="B33" s="4" t="s">
        <v>47</v>
      </c>
      <c r="C33" s="8"/>
      <c r="D33" s="8"/>
    </row>
    <row r="34" spans="1:4" ht="31.5">
      <c r="A34" s="10" t="s">
        <v>17</v>
      </c>
      <c r="B34" s="4" t="s">
        <v>63</v>
      </c>
      <c r="C34" s="8">
        <v>8719.08</v>
      </c>
      <c r="D34" s="8">
        <v>7062.8</v>
      </c>
    </row>
    <row r="35" spans="1:4" ht="31.5">
      <c r="A35" s="10" t="s">
        <v>18</v>
      </c>
      <c r="B35" s="4" t="s">
        <v>49</v>
      </c>
      <c r="C35" s="8">
        <v>2755.15</v>
      </c>
      <c r="D35" s="8">
        <v>2485.15</v>
      </c>
    </row>
    <row r="36" spans="1:4" ht="31.5">
      <c r="A36" s="10" t="s">
        <v>19</v>
      </c>
      <c r="B36" s="4" t="s">
        <v>64</v>
      </c>
      <c r="C36" s="8">
        <v>1992.32</v>
      </c>
      <c r="D36" s="8">
        <v>1988.85</v>
      </c>
    </row>
    <row r="37" spans="1:4" ht="15.75">
      <c r="A37" s="10" t="s">
        <v>20</v>
      </c>
      <c r="B37" s="4" t="s">
        <v>48</v>
      </c>
      <c r="C37" s="8">
        <v>721.84</v>
      </c>
      <c r="D37" s="8">
        <v>785.18</v>
      </c>
    </row>
    <row r="38" spans="1:4" ht="15.75">
      <c r="A38" s="10"/>
      <c r="B38" s="4" t="s">
        <v>68</v>
      </c>
      <c r="C38" s="8"/>
      <c r="D38" s="8"/>
    </row>
    <row r="39" spans="1:4" ht="31.5">
      <c r="A39" s="10"/>
      <c r="B39" s="4" t="s">
        <v>50</v>
      </c>
      <c r="C39" s="8">
        <f>558.72+163.12</f>
        <v>721.84</v>
      </c>
      <c r="D39" s="8">
        <f>785.18</f>
        <v>785.18</v>
      </c>
    </row>
    <row r="40" spans="1:4" ht="31.5">
      <c r="A40" s="10" t="s">
        <v>21</v>
      </c>
      <c r="B40" s="4" t="s">
        <v>51</v>
      </c>
      <c r="C40" s="8">
        <v>7855.54</v>
      </c>
      <c r="D40" s="8">
        <v>7480.9</v>
      </c>
    </row>
    <row r="41" spans="1:4" ht="31.5">
      <c r="A41" s="10" t="s">
        <v>22</v>
      </c>
      <c r="B41" s="4" t="s">
        <v>52</v>
      </c>
      <c r="C41" s="8">
        <v>12423.03</v>
      </c>
      <c r="D41" s="8">
        <v>5102.4</v>
      </c>
    </row>
    <row r="42" spans="1:4" ht="68.25" customHeight="1">
      <c r="A42" s="10" t="s">
        <v>23</v>
      </c>
      <c r="B42" s="4" t="s">
        <v>69</v>
      </c>
      <c r="C42" s="8">
        <f>2007.78+2112.13</f>
        <v>4119.91</v>
      </c>
      <c r="D42" s="8">
        <f>3175+1250.4</f>
        <v>4425.4</v>
      </c>
    </row>
    <row r="43" spans="1:4" ht="31.5">
      <c r="A43" s="10" t="s">
        <v>24</v>
      </c>
      <c r="B43" s="4" t="s">
        <v>53</v>
      </c>
      <c r="C43" s="20">
        <f>C12-C13</f>
        <v>1302.1947995000082</v>
      </c>
      <c r="D43" s="20">
        <f>D12-D13</f>
        <v>1962.3734949999998</v>
      </c>
    </row>
    <row r="44" spans="1:4" ht="31.5">
      <c r="A44" s="35" t="s">
        <v>25</v>
      </c>
      <c r="B44" s="4" t="s">
        <v>65</v>
      </c>
      <c r="C44" s="20">
        <f>C43</f>
        <v>1302.1947995000082</v>
      </c>
      <c r="D44" s="20">
        <f>D43</f>
        <v>1962.3734949999998</v>
      </c>
    </row>
    <row r="45" spans="1:4" ht="62.25" customHeight="1">
      <c r="A45" s="37"/>
      <c r="B45" s="4" t="s">
        <v>70</v>
      </c>
      <c r="C45" s="8"/>
      <c r="D45" s="8"/>
    </row>
    <row r="46" spans="1:4" ht="15.75">
      <c r="A46" s="10" t="s">
        <v>26</v>
      </c>
      <c r="B46" s="4" t="s">
        <v>54</v>
      </c>
      <c r="C46" s="8">
        <v>3</v>
      </c>
      <c r="D46" s="8">
        <v>3</v>
      </c>
    </row>
    <row r="47" spans="1:4" ht="15.75">
      <c r="A47" s="10" t="s">
        <v>27</v>
      </c>
      <c r="B47" s="4" t="s">
        <v>55</v>
      </c>
      <c r="C47" s="8">
        <v>6342.16</v>
      </c>
      <c r="D47" s="8">
        <v>7031</v>
      </c>
    </row>
    <row r="48" spans="1:4" ht="31.5">
      <c r="A48" s="10" t="s">
        <v>80</v>
      </c>
      <c r="B48" s="4" t="s">
        <v>81</v>
      </c>
      <c r="C48" s="20">
        <v>5111</v>
      </c>
      <c r="D48" s="20">
        <v>5273</v>
      </c>
    </row>
    <row r="49" spans="1:4" ht="31.5">
      <c r="A49" s="10" t="s">
        <v>28</v>
      </c>
      <c r="B49" s="4" t="s">
        <v>66</v>
      </c>
      <c r="C49" s="8">
        <v>12.29</v>
      </c>
      <c r="D49" s="20">
        <f>1279/7031%</f>
        <v>18.190869008675865</v>
      </c>
    </row>
    <row r="50" spans="1:4" ht="15.75">
      <c r="A50" s="10" t="s">
        <v>29</v>
      </c>
      <c r="B50" s="4" t="s">
        <v>56</v>
      </c>
      <c r="C50" s="8">
        <v>12.5</v>
      </c>
      <c r="D50" s="8">
        <v>12.5</v>
      </c>
    </row>
    <row r="51" spans="1:4" ht="15.75">
      <c r="A51" s="10" t="s">
        <v>30</v>
      </c>
      <c r="B51" s="4" t="s">
        <v>57</v>
      </c>
      <c r="C51" s="8">
        <v>1</v>
      </c>
      <c r="D51" s="8">
        <v>1</v>
      </c>
    </row>
    <row r="52" spans="1:4" ht="31.5">
      <c r="A52" s="10" t="s">
        <v>31</v>
      </c>
      <c r="B52" s="4" t="s">
        <v>58</v>
      </c>
      <c r="C52" s="8">
        <v>18</v>
      </c>
      <c r="D52" s="8">
        <v>19</v>
      </c>
    </row>
    <row r="53" spans="1:4" ht="47.25">
      <c r="A53" s="10" t="s">
        <v>32</v>
      </c>
      <c r="B53" s="4" t="s">
        <v>79</v>
      </c>
      <c r="C53" s="21">
        <f>220.51*1.45</f>
        <v>319.73949999999996</v>
      </c>
      <c r="D53" s="21">
        <f>D18/D47*1000*1.45</f>
        <v>348.0123737732897</v>
      </c>
    </row>
    <row r="54" spans="1:4" ht="31.5">
      <c r="A54" s="10" t="s">
        <v>33</v>
      </c>
      <c r="B54" s="4" t="s">
        <v>67</v>
      </c>
      <c r="C54" s="8"/>
      <c r="D54" s="8"/>
    </row>
    <row r="56" spans="1:4" ht="14.25">
      <c r="A56" s="17"/>
      <c r="B56" s="13"/>
      <c r="C56" s="17"/>
      <c r="D56" s="18"/>
    </row>
  </sheetData>
  <sheetProtection/>
  <mergeCells count="17">
    <mergeCell ref="A29:A31"/>
    <mergeCell ref="A44:A45"/>
    <mergeCell ref="C7:D7"/>
    <mergeCell ref="A8:D8"/>
    <mergeCell ref="A9:A10"/>
    <mergeCell ref="B9:B10"/>
    <mergeCell ref="C9:D9"/>
    <mergeCell ref="A17:A19"/>
    <mergeCell ref="A20:A22"/>
    <mergeCell ref="A23:A25"/>
    <mergeCell ref="A26:A28"/>
    <mergeCell ref="C6:D6"/>
    <mergeCell ref="A1:D1"/>
    <mergeCell ref="A2:D2"/>
    <mergeCell ref="A3:D3"/>
    <mergeCell ref="B4:D4"/>
    <mergeCell ref="C5:D5"/>
  </mergeCells>
  <printOptions horizontalCentered="1"/>
  <pageMargins left="0.4724409448818898" right="0.11811023622047245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75" workbookViewId="0" topLeftCell="A1">
      <selection activeCell="A8" sqref="A8:F8"/>
    </sheetView>
  </sheetViews>
  <sheetFormatPr defaultColWidth="9.140625" defaultRowHeight="15"/>
  <cols>
    <col min="1" max="1" width="6.7109375" style="9" customWidth="1"/>
    <col min="2" max="2" width="45.421875" style="7" customWidth="1"/>
    <col min="3" max="3" width="14.140625" style="9" customWidth="1"/>
    <col min="4" max="4" width="9.140625" style="6" customWidth="1"/>
    <col min="5" max="5" width="14.7109375" style="1" customWidth="1"/>
    <col min="6" max="6" width="8.8515625" style="0" customWidth="1"/>
  </cols>
  <sheetData>
    <row r="1" spans="1:6" ht="15.75" customHeight="1">
      <c r="A1" s="32" t="s">
        <v>71</v>
      </c>
      <c r="B1" s="32"/>
      <c r="C1" s="32"/>
      <c r="D1" s="32"/>
      <c r="E1" s="32"/>
      <c r="F1" s="32"/>
    </row>
    <row r="2" spans="1:6" ht="38.25" customHeight="1">
      <c r="A2" s="32" t="s">
        <v>82</v>
      </c>
      <c r="B2" s="32"/>
      <c r="C2" s="32"/>
      <c r="D2" s="32"/>
      <c r="E2" s="32"/>
      <c r="F2" s="32"/>
    </row>
    <row r="3" spans="1:6" ht="15.75" customHeight="1">
      <c r="A3" s="33" t="s">
        <v>76</v>
      </c>
      <c r="B3" s="33"/>
      <c r="C3" s="33"/>
      <c r="D3" s="33"/>
      <c r="E3" s="33"/>
      <c r="F3" s="33"/>
    </row>
    <row r="4" spans="1:6" ht="14.25">
      <c r="A4" s="11"/>
      <c r="B4" s="34" t="s">
        <v>75</v>
      </c>
      <c r="C4" s="34"/>
      <c r="D4" s="34"/>
      <c r="E4" s="34"/>
      <c r="F4" s="16"/>
    </row>
    <row r="5" spans="1:6" ht="14.25">
      <c r="A5" s="17"/>
      <c r="B5" s="12" t="s">
        <v>72</v>
      </c>
      <c r="C5" s="30">
        <v>8908002494</v>
      </c>
      <c r="D5" s="31"/>
      <c r="E5" s="31"/>
      <c r="F5" s="31"/>
    </row>
    <row r="6" spans="1:6" ht="14.25">
      <c r="A6" s="17"/>
      <c r="B6" s="12" t="s">
        <v>73</v>
      </c>
      <c r="C6" s="30">
        <v>890102001</v>
      </c>
      <c r="D6" s="31"/>
      <c r="E6" s="31"/>
      <c r="F6" s="31"/>
    </row>
    <row r="7" spans="1:6" ht="21" customHeight="1">
      <c r="A7" s="17"/>
      <c r="B7" s="12"/>
      <c r="C7" s="38" t="s">
        <v>74</v>
      </c>
      <c r="D7" s="38"/>
      <c r="E7" s="38"/>
      <c r="F7" s="38"/>
    </row>
    <row r="8" spans="1:6" ht="22.5" customHeight="1">
      <c r="A8" s="39" t="s">
        <v>3</v>
      </c>
      <c r="B8" s="39"/>
      <c r="C8" s="39"/>
      <c r="D8" s="39"/>
      <c r="E8" s="39"/>
      <c r="F8" s="39"/>
    </row>
    <row r="9" spans="1:6" ht="15.75">
      <c r="A9" s="40" t="s">
        <v>1</v>
      </c>
      <c r="B9" s="41" t="s">
        <v>0</v>
      </c>
      <c r="C9" s="43" t="s">
        <v>77</v>
      </c>
      <c r="D9" s="44"/>
      <c r="E9" s="43" t="s">
        <v>78</v>
      </c>
      <c r="F9" s="44"/>
    </row>
    <row r="10" spans="1:6" ht="15.75">
      <c r="A10" s="40"/>
      <c r="B10" s="42"/>
      <c r="C10" s="8" t="s">
        <v>2</v>
      </c>
      <c r="D10" s="8" t="s">
        <v>34</v>
      </c>
      <c r="E10" s="8" t="s">
        <v>2</v>
      </c>
      <c r="F10" s="8" t="s">
        <v>34</v>
      </c>
    </row>
    <row r="11" spans="1:6" ht="31.5">
      <c r="A11" s="10" t="s">
        <v>4</v>
      </c>
      <c r="B11" s="4" t="s">
        <v>59</v>
      </c>
      <c r="C11" s="8"/>
      <c r="D11" s="3"/>
      <c r="E11" s="8"/>
      <c r="F11" s="3"/>
    </row>
    <row r="12" spans="1:6" ht="15.75">
      <c r="A12" s="10" t="s">
        <v>5</v>
      </c>
      <c r="B12" s="4" t="s">
        <v>60</v>
      </c>
      <c r="C12" s="20">
        <f>C13+4352.8</f>
        <v>68518.19453369999</v>
      </c>
      <c r="D12" s="3"/>
      <c r="E12" s="20">
        <f>E13+1542.78</f>
        <v>75932.78</v>
      </c>
      <c r="F12" s="3"/>
    </row>
    <row r="13" spans="1:6" ht="15.75">
      <c r="A13" s="10" t="s">
        <v>6</v>
      </c>
      <c r="B13" s="4" t="s">
        <v>61</v>
      </c>
      <c r="C13" s="20">
        <f>C14+C15+C29+C32+C33+C34+C35+C36+C37+C40+C41+C42</f>
        <v>64165.3945337</v>
      </c>
      <c r="D13" s="14"/>
      <c r="E13" s="20">
        <f>E14+E15+E29+E32+E33+E34+E35+E36+E37+E40+E41+E42</f>
        <v>74390</v>
      </c>
      <c r="F13" s="3"/>
    </row>
    <row r="14" spans="1:6" ht="31.5">
      <c r="A14" s="10" t="s">
        <v>7</v>
      </c>
      <c r="B14" s="4" t="s">
        <v>35</v>
      </c>
      <c r="C14" s="8"/>
      <c r="D14" s="3"/>
      <c r="E14" s="8"/>
      <c r="F14" s="3"/>
    </row>
    <row r="15" spans="1:6" ht="15.75">
      <c r="A15" s="10" t="s">
        <v>8</v>
      </c>
      <c r="B15" s="4" t="s">
        <v>36</v>
      </c>
      <c r="C15" s="20">
        <f>C16+C17+C20+C23+C26</f>
        <v>26040.914533699997</v>
      </c>
      <c r="D15" s="14"/>
      <c r="E15" s="20">
        <v>35866.45</v>
      </c>
      <c r="F15" s="3"/>
    </row>
    <row r="16" spans="1:7" ht="15.75">
      <c r="A16" s="10" t="s">
        <v>9</v>
      </c>
      <c r="B16" s="4" t="s">
        <v>37</v>
      </c>
      <c r="C16" s="20">
        <v>4360.13</v>
      </c>
      <c r="D16" s="3"/>
      <c r="E16" s="8">
        <v>4821.74</v>
      </c>
      <c r="F16" s="3"/>
      <c r="G16" s="15"/>
    </row>
    <row r="17" spans="1:6" ht="15.75">
      <c r="A17" s="29" t="s">
        <v>10</v>
      </c>
      <c r="B17" s="4" t="s">
        <v>38</v>
      </c>
      <c r="C17" s="20">
        <f>C18*C19/1000</f>
        <v>21135.966390299996</v>
      </c>
      <c r="D17" s="14"/>
      <c r="E17" s="20">
        <f>E18*E19/1000</f>
        <v>30500.243999999995</v>
      </c>
      <c r="F17" s="3"/>
    </row>
    <row r="18" spans="1:6" ht="15.75">
      <c r="A18" s="29"/>
      <c r="B18" s="4" t="s">
        <v>39</v>
      </c>
      <c r="C18" s="8">
        <v>1495.11</v>
      </c>
      <c r="D18" s="3"/>
      <c r="E18" s="8">
        <v>1495.11</v>
      </c>
      <c r="F18" s="3"/>
    </row>
    <row r="19" spans="1:6" ht="15.75">
      <c r="A19" s="29"/>
      <c r="B19" s="4" t="s">
        <v>40</v>
      </c>
      <c r="C19" s="8">
        <v>14136.73</v>
      </c>
      <c r="D19" s="3"/>
      <c r="E19" s="8">
        <v>20400</v>
      </c>
      <c r="F19" s="3"/>
    </row>
    <row r="20" spans="1:8" ht="15.75">
      <c r="A20" s="29" t="s">
        <v>11</v>
      </c>
      <c r="B20" s="4" t="s">
        <v>41</v>
      </c>
      <c r="C20" s="8"/>
      <c r="D20" s="3"/>
      <c r="E20" s="8"/>
      <c r="F20" s="3"/>
      <c r="H20" s="15"/>
    </row>
    <row r="21" spans="1:6" ht="15.75">
      <c r="A21" s="29"/>
      <c r="B21" s="4" t="s">
        <v>39</v>
      </c>
      <c r="C21" s="8"/>
      <c r="D21" s="3"/>
      <c r="E21" s="8"/>
      <c r="F21" s="3"/>
    </row>
    <row r="22" spans="1:6" ht="15.75">
      <c r="A22" s="29"/>
      <c r="B22" s="4" t="s">
        <v>40</v>
      </c>
      <c r="C22" s="8"/>
      <c r="D22" s="3"/>
      <c r="E22" s="8"/>
      <c r="F22" s="3"/>
    </row>
    <row r="23" spans="1:6" ht="15.75">
      <c r="A23" s="29" t="s">
        <v>12</v>
      </c>
      <c r="B23" s="4" t="s">
        <v>42</v>
      </c>
      <c r="C23" s="8"/>
      <c r="D23" s="3"/>
      <c r="E23" s="8"/>
      <c r="F23" s="3"/>
    </row>
    <row r="24" spans="1:6" ht="15.75">
      <c r="A24" s="29"/>
      <c r="B24" s="4" t="s">
        <v>39</v>
      </c>
      <c r="C24" s="8"/>
      <c r="D24" s="3"/>
      <c r="E24" s="8"/>
      <c r="F24" s="3"/>
    </row>
    <row r="25" spans="1:6" ht="15.75">
      <c r="A25" s="29"/>
      <c r="B25" s="4" t="s">
        <v>40</v>
      </c>
      <c r="C25" s="8"/>
      <c r="D25" s="3"/>
      <c r="E25" s="8"/>
      <c r="F25" s="3"/>
    </row>
    <row r="26" spans="1:6" ht="15.75">
      <c r="A26" s="29" t="s">
        <v>13</v>
      </c>
      <c r="B26" s="4" t="s">
        <v>43</v>
      </c>
      <c r="C26" s="20">
        <f>C27*C28/1000-0.12</f>
        <v>544.8181434</v>
      </c>
      <c r="D26" s="14"/>
      <c r="E26" s="20">
        <f>E27*E28/1000</f>
        <v>501.4853694</v>
      </c>
      <c r="F26" s="3"/>
    </row>
    <row r="27" spans="1:6" ht="15.75">
      <c r="A27" s="29"/>
      <c r="B27" s="4" t="s">
        <v>39</v>
      </c>
      <c r="C27" s="20">
        <v>14.58</v>
      </c>
      <c r="D27" s="3"/>
      <c r="E27" s="8">
        <v>14.58</v>
      </c>
      <c r="F27" s="3"/>
    </row>
    <row r="28" spans="1:6" ht="15.75">
      <c r="A28" s="29"/>
      <c r="B28" s="4" t="s">
        <v>40</v>
      </c>
      <c r="C28" s="20">
        <v>37375.73</v>
      </c>
      <c r="D28" s="3"/>
      <c r="E28" s="8">
        <v>34395.43</v>
      </c>
      <c r="F28" s="3"/>
    </row>
    <row r="29" spans="1:6" ht="31.5">
      <c r="A29" s="35" t="s">
        <v>14</v>
      </c>
      <c r="B29" s="4" t="s">
        <v>44</v>
      </c>
      <c r="C29" s="8"/>
      <c r="D29" s="3"/>
      <c r="E29" s="8"/>
      <c r="F29" s="3"/>
    </row>
    <row r="30" spans="1:6" ht="15.75">
      <c r="A30" s="36"/>
      <c r="B30" s="4" t="s">
        <v>99</v>
      </c>
      <c r="C30" s="8"/>
      <c r="D30" s="3"/>
      <c r="E30" s="8"/>
      <c r="F30" s="3"/>
    </row>
    <row r="31" spans="1:6" ht="15.75">
      <c r="A31" s="37"/>
      <c r="B31" s="5" t="s">
        <v>45</v>
      </c>
      <c r="C31" s="8"/>
      <c r="D31" s="3"/>
      <c r="E31" s="8"/>
      <c r="F31" s="3"/>
    </row>
    <row r="32" spans="1:6" ht="31.5">
      <c r="A32" s="10" t="s">
        <v>15</v>
      </c>
      <c r="B32" s="4" t="s">
        <v>46</v>
      </c>
      <c r="C32" s="8">
        <v>4.8</v>
      </c>
      <c r="D32" s="3"/>
      <c r="E32" s="8">
        <v>5.94</v>
      </c>
      <c r="F32" s="3"/>
    </row>
    <row r="33" spans="1:6" ht="15.75">
      <c r="A33" s="10" t="s">
        <v>16</v>
      </c>
      <c r="B33" s="4" t="s">
        <v>47</v>
      </c>
      <c r="C33" s="8"/>
      <c r="D33" s="3"/>
      <c r="E33" s="8"/>
      <c r="F33" s="3"/>
    </row>
    <row r="34" spans="1:6" ht="31.5">
      <c r="A34" s="10" t="s">
        <v>17</v>
      </c>
      <c r="B34" s="4" t="s">
        <v>63</v>
      </c>
      <c r="C34" s="8">
        <v>8719.08</v>
      </c>
      <c r="D34" s="3"/>
      <c r="E34" s="8">
        <v>8823.71</v>
      </c>
      <c r="F34" s="3"/>
    </row>
    <row r="35" spans="1:6" ht="31.5">
      <c r="A35" s="10" t="s">
        <v>18</v>
      </c>
      <c r="B35" s="4" t="s">
        <v>49</v>
      </c>
      <c r="C35" s="8">
        <v>2876.68</v>
      </c>
      <c r="D35" s="3"/>
      <c r="E35" s="8">
        <v>3015.55</v>
      </c>
      <c r="F35" s="3"/>
    </row>
    <row r="36" spans="1:6" ht="47.25">
      <c r="A36" s="10" t="s">
        <v>19</v>
      </c>
      <c r="B36" s="4" t="s">
        <v>64</v>
      </c>
      <c r="C36" s="8">
        <v>3131.22</v>
      </c>
      <c r="D36" s="3"/>
      <c r="E36" s="8">
        <v>3131.22</v>
      </c>
      <c r="F36" s="3"/>
    </row>
    <row r="37" spans="1:6" ht="31.5">
      <c r="A37" s="10" t="s">
        <v>20</v>
      </c>
      <c r="B37" s="4" t="s">
        <v>48</v>
      </c>
      <c r="C37" s="8">
        <f>C39</f>
        <v>728.99</v>
      </c>
      <c r="D37" s="3"/>
      <c r="E37" s="8">
        <f>E39</f>
        <v>743.8799999999999</v>
      </c>
      <c r="F37" s="3"/>
    </row>
    <row r="38" spans="1:6" ht="15.75">
      <c r="A38" s="10"/>
      <c r="B38" s="4" t="s">
        <v>68</v>
      </c>
      <c r="C38" s="8"/>
      <c r="D38" s="3"/>
      <c r="E38" s="8"/>
      <c r="F38" s="3"/>
    </row>
    <row r="39" spans="1:6" ht="31.5">
      <c r="A39" s="10"/>
      <c r="B39" s="4" t="s">
        <v>50</v>
      </c>
      <c r="C39" s="8">
        <f>558.72+170.27</f>
        <v>728.99</v>
      </c>
      <c r="D39" s="3"/>
      <c r="E39" s="8">
        <f>565.43+178.45</f>
        <v>743.8799999999999</v>
      </c>
      <c r="F39" s="3"/>
    </row>
    <row r="40" spans="1:6" ht="31.5">
      <c r="A40" s="10" t="s">
        <v>21</v>
      </c>
      <c r="B40" s="4" t="s">
        <v>51</v>
      </c>
      <c r="C40" s="8">
        <v>8386.49</v>
      </c>
      <c r="D40" s="3"/>
      <c r="E40" s="8">
        <v>8526.03</v>
      </c>
      <c r="F40" s="3"/>
    </row>
    <row r="41" spans="1:6" ht="31.5">
      <c r="A41" s="10" t="s">
        <v>22</v>
      </c>
      <c r="B41" s="4" t="s">
        <v>52</v>
      </c>
      <c r="C41" s="8">
        <v>4130.71</v>
      </c>
      <c r="D41" s="3"/>
      <c r="E41" s="8">
        <v>4130.71</v>
      </c>
      <c r="F41" s="3"/>
    </row>
    <row r="42" spans="1:6" ht="63">
      <c r="A42" s="10" t="s">
        <v>23</v>
      </c>
      <c r="B42" s="4" t="s">
        <v>69</v>
      </c>
      <c r="C42" s="8">
        <f>9845.5+301.01</f>
        <v>10146.51</v>
      </c>
      <c r="D42" s="3"/>
      <c r="E42" s="8">
        <f>9845.5+301.01</f>
        <v>10146.51</v>
      </c>
      <c r="F42" s="3"/>
    </row>
    <row r="43" spans="1:6" ht="31.5">
      <c r="A43" s="10" t="s">
        <v>24</v>
      </c>
      <c r="B43" s="4" t="s">
        <v>53</v>
      </c>
      <c r="C43" s="20">
        <f>C12-C13</f>
        <v>4352.799999999996</v>
      </c>
      <c r="D43" s="3"/>
      <c r="E43" s="20">
        <f>E12-E13</f>
        <v>1542.7799999999988</v>
      </c>
      <c r="F43" s="3"/>
    </row>
    <row r="44" spans="1:6" ht="31.5">
      <c r="A44" s="35" t="s">
        <v>25</v>
      </c>
      <c r="B44" s="4" t="s">
        <v>65</v>
      </c>
      <c r="C44" s="20">
        <f>C43</f>
        <v>4352.799999999996</v>
      </c>
      <c r="D44" s="3"/>
      <c r="E44" s="20">
        <f>E43</f>
        <v>1542.7799999999988</v>
      </c>
      <c r="F44" s="3"/>
    </row>
    <row r="45" spans="1:6" ht="63">
      <c r="A45" s="37"/>
      <c r="B45" s="4" t="s">
        <v>70</v>
      </c>
      <c r="C45" s="8"/>
      <c r="D45" s="3"/>
      <c r="E45" s="8"/>
      <c r="F45" s="3"/>
    </row>
    <row r="46" spans="1:6" ht="15.75">
      <c r="A46" s="10" t="s">
        <v>26</v>
      </c>
      <c r="B46" s="4" t="s">
        <v>54</v>
      </c>
      <c r="C46" s="8">
        <v>3</v>
      </c>
      <c r="D46" s="3"/>
      <c r="E46" s="8">
        <v>3</v>
      </c>
      <c r="F46" s="3"/>
    </row>
    <row r="47" spans="1:6" ht="15.75">
      <c r="A47" s="10" t="s">
        <v>27</v>
      </c>
      <c r="B47" s="4" t="s">
        <v>55</v>
      </c>
      <c r="C47" s="8">
        <f>E47</f>
        <v>6696.64</v>
      </c>
      <c r="D47" s="3"/>
      <c r="E47" s="8">
        <v>6696.64</v>
      </c>
      <c r="F47" s="3"/>
    </row>
    <row r="48" spans="1:6" ht="31.5">
      <c r="A48" s="10" t="s">
        <v>80</v>
      </c>
      <c r="B48" s="4" t="s">
        <v>81</v>
      </c>
      <c r="C48" s="8">
        <v>5464.02</v>
      </c>
      <c r="D48" s="3"/>
      <c r="E48" s="8">
        <v>5464.02</v>
      </c>
      <c r="F48" s="3"/>
    </row>
    <row r="49" spans="1:6" ht="31.5">
      <c r="A49" s="10" t="s">
        <v>28</v>
      </c>
      <c r="B49" s="4" t="s">
        <v>66</v>
      </c>
      <c r="C49" s="8">
        <f aca="true" t="shared" si="0" ref="C49:C54">E49</f>
        <v>12.29</v>
      </c>
      <c r="D49" s="3"/>
      <c r="E49" s="8">
        <v>12.29</v>
      </c>
      <c r="F49" s="3"/>
    </row>
    <row r="50" spans="1:6" ht="15.75">
      <c r="A50" s="10" t="s">
        <v>29</v>
      </c>
      <c r="B50" s="4" t="s">
        <v>56</v>
      </c>
      <c r="C50" s="8">
        <f t="shared" si="0"/>
        <v>12.5</v>
      </c>
      <c r="D50" s="3"/>
      <c r="E50" s="8">
        <v>12.5</v>
      </c>
      <c r="F50" s="3"/>
    </row>
    <row r="51" spans="1:6" ht="15.75">
      <c r="A51" s="10" t="s">
        <v>30</v>
      </c>
      <c r="B51" s="4" t="s">
        <v>57</v>
      </c>
      <c r="C51" s="8">
        <f t="shared" si="0"/>
        <v>1</v>
      </c>
      <c r="D51" s="3"/>
      <c r="E51" s="8">
        <v>1</v>
      </c>
      <c r="F51" s="3"/>
    </row>
    <row r="52" spans="1:6" ht="31.5">
      <c r="A52" s="10" t="s">
        <v>31</v>
      </c>
      <c r="B52" s="4" t="s">
        <v>58</v>
      </c>
      <c r="C52" s="8">
        <f t="shared" si="0"/>
        <v>18</v>
      </c>
      <c r="D52" s="3"/>
      <c r="E52" s="8">
        <v>18</v>
      </c>
      <c r="F52" s="3"/>
    </row>
    <row r="53" spans="1:6" ht="47.25">
      <c r="A53" s="10" t="s">
        <v>32</v>
      </c>
      <c r="B53" s="4" t="s">
        <v>79</v>
      </c>
      <c r="C53" s="21">
        <f t="shared" si="0"/>
        <v>323.727</v>
      </c>
      <c r="D53" s="3"/>
      <c r="E53" s="21">
        <f>223.26*1.45</f>
        <v>323.727</v>
      </c>
      <c r="F53" s="3"/>
    </row>
    <row r="54" spans="1:6" ht="47.25">
      <c r="A54" s="10" t="s">
        <v>33</v>
      </c>
      <c r="B54" s="4" t="s">
        <v>67</v>
      </c>
      <c r="C54" s="8">
        <f t="shared" si="0"/>
        <v>0</v>
      </c>
      <c r="D54" s="3"/>
      <c r="E54" s="8">
        <v>0</v>
      </c>
      <c r="F54" s="3"/>
    </row>
    <row r="55" spans="5:6" ht="15.75">
      <c r="E55" s="22"/>
      <c r="F55" s="2"/>
    </row>
    <row r="56" spans="1:6" ht="14.25">
      <c r="A56" s="17"/>
      <c r="B56" s="13"/>
      <c r="C56" s="17"/>
      <c r="D56" s="18"/>
      <c r="E56" s="19"/>
      <c r="F56" s="16"/>
    </row>
  </sheetData>
  <sheetProtection/>
  <mergeCells count="18">
    <mergeCell ref="A44:A45"/>
    <mergeCell ref="C9:D9"/>
    <mergeCell ref="C7:F7"/>
    <mergeCell ref="B9:B10"/>
    <mergeCell ref="A9:A10"/>
    <mergeCell ref="A20:A22"/>
    <mergeCell ref="A17:A19"/>
    <mergeCell ref="A23:A25"/>
    <mergeCell ref="E9:F9"/>
    <mergeCell ref="A1:F1"/>
    <mergeCell ref="A2:F2"/>
    <mergeCell ref="A3:F3"/>
    <mergeCell ref="B4:E4"/>
    <mergeCell ref="C5:F5"/>
    <mergeCell ref="C6:F6"/>
    <mergeCell ref="A26:A28"/>
    <mergeCell ref="A29:A31"/>
    <mergeCell ref="A8:F8"/>
  </mergeCells>
  <printOptions horizontalCentered="1"/>
  <pageMargins left="0.4724409448818898" right="0.11811023622047245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.57421875" style="7" customWidth="1"/>
    <col min="2" max="2" width="37.8515625" style="7" customWidth="1"/>
    <col min="3" max="3" width="25.00390625" style="7" customWidth="1"/>
    <col min="4" max="4" width="25.140625" style="7" customWidth="1"/>
  </cols>
  <sheetData>
    <row r="1" spans="1:6" ht="15.75" customHeight="1">
      <c r="A1" s="32" t="s">
        <v>71</v>
      </c>
      <c r="B1" s="32"/>
      <c r="C1" s="32"/>
      <c r="D1" s="32"/>
      <c r="E1" s="23"/>
      <c r="F1" s="23"/>
    </row>
    <row r="2" spans="1:6" ht="38.25" customHeight="1">
      <c r="A2" s="32" t="s">
        <v>82</v>
      </c>
      <c r="B2" s="32"/>
      <c r="C2" s="32"/>
      <c r="D2" s="32"/>
      <c r="E2" s="23"/>
      <c r="F2" s="23"/>
    </row>
    <row r="3" spans="1:6" ht="15.75" customHeight="1">
      <c r="A3" s="33" t="s">
        <v>76</v>
      </c>
      <c r="B3" s="33"/>
      <c r="C3" s="33"/>
      <c r="D3" s="33"/>
      <c r="E3" s="7"/>
      <c r="F3" s="7"/>
    </row>
    <row r="4" spans="1:6" ht="14.25">
      <c r="A4" s="11"/>
      <c r="B4" s="34" t="s">
        <v>75</v>
      </c>
      <c r="C4" s="34"/>
      <c r="D4" s="34"/>
      <c r="E4" s="13"/>
      <c r="F4" s="16"/>
    </row>
    <row r="5" spans="1:6" ht="14.25">
      <c r="A5" s="17"/>
      <c r="B5" s="12" t="s">
        <v>72</v>
      </c>
      <c r="C5" s="30">
        <v>8908002494</v>
      </c>
      <c r="D5" s="31"/>
      <c r="E5" s="27"/>
      <c r="F5" s="27"/>
    </row>
    <row r="6" spans="1:6" ht="14.25">
      <c r="A6" s="17"/>
      <c r="B6" s="12" t="s">
        <v>73</v>
      </c>
      <c r="C6" s="30">
        <v>890102001</v>
      </c>
      <c r="D6" s="31"/>
      <c r="E6" s="27"/>
      <c r="F6" s="27"/>
    </row>
    <row r="7" spans="1:6" ht="21" customHeight="1">
      <c r="A7" s="17"/>
      <c r="B7" s="12"/>
      <c r="C7" s="38" t="s">
        <v>97</v>
      </c>
      <c r="D7" s="38"/>
      <c r="E7" s="24"/>
      <c r="F7" s="24"/>
    </row>
    <row r="8" spans="1:4" ht="37.5" customHeight="1">
      <c r="A8" s="46" t="s">
        <v>83</v>
      </c>
      <c r="B8" s="46"/>
      <c r="C8" s="46"/>
      <c r="D8" s="46"/>
    </row>
    <row r="10" spans="1:4" ht="14.25">
      <c r="A10" s="47" t="s">
        <v>1</v>
      </c>
      <c r="B10" s="47" t="s">
        <v>84</v>
      </c>
      <c r="C10" s="25" t="s">
        <v>85</v>
      </c>
      <c r="D10" s="25" t="s">
        <v>85</v>
      </c>
    </row>
    <row r="11" spans="1:4" ht="14.25">
      <c r="A11" s="47"/>
      <c r="B11" s="47"/>
      <c r="C11" s="25" t="s">
        <v>86</v>
      </c>
      <c r="D11" s="25" t="s">
        <v>87</v>
      </c>
    </row>
    <row r="12" spans="1:4" ht="25.5">
      <c r="A12" s="45">
        <v>1</v>
      </c>
      <c r="B12" s="26" t="s">
        <v>102</v>
      </c>
      <c r="C12" s="25" t="s">
        <v>103</v>
      </c>
      <c r="D12" s="25" t="s">
        <v>104</v>
      </c>
    </row>
    <row r="13" spans="1:4" ht="25.5">
      <c r="A13" s="45"/>
      <c r="B13" s="26" t="s">
        <v>88</v>
      </c>
      <c r="C13" s="26" t="s">
        <v>96</v>
      </c>
      <c r="D13" s="26" t="s">
        <v>96</v>
      </c>
    </row>
    <row r="14" spans="1:4" ht="25.5">
      <c r="A14" s="45"/>
      <c r="B14" s="26" t="s">
        <v>89</v>
      </c>
      <c r="C14" s="28" t="s">
        <v>105</v>
      </c>
      <c r="D14" s="28" t="s">
        <v>106</v>
      </c>
    </row>
    <row r="15" spans="1:4" ht="14.25">
      <c r="A15" s="45"/>
      <c r="B15" s="26" t="s">
        <v>90</v>
      </c>
      <c r="C15" s="28" t="s">
        <v>100</v>
      </c>
      <c r="D15" s="28" t="s">
        <v>101</v>
      </c>
    </row>
    <row r="16" spans="1:4" ht="51">
      <c r="A16" s="45"/>
      <c r="B16" s="26" t="s">
        <v>91</v>
      </c>
      <c r="C16" s="28" t="s">
        <v>107</v>
      </c>
      <c r="D16" s="28" t="s">
        <v>107</v>
      </c>
    </row>
    <row r="17" spans="1:4" ht="14.25">
      <c r="A17" s="45">
        <v>2</v>
      </c>
      <c r="B17" s="26" t="s">
        <v>92</v>
      </c>
      <c r="C17" s="26"/>
      <c r="D17" s="26"/>
    </row>
    <row r="18" spans="1:4" ht="28.5" customHeight="1">
      <c r="A18" s="45"/>
      <c r="B18" s="26" t="s">
        <v>88</v>
      </c>
      <c r="C18" s="26"/>
      <c r="D18" s="26"/>
    </row>
    <row r="19" spans="1:4" ht="14.25">
      <c r="A19" s="45"/>
      <c r="B19" s="26" t="s">
        <v>89</v>
      </c>
      <c r="C19" s="26"/>
      <c r="D19" s="26"/>
    </row>
    <row r="20" spans="1:4" ht="14.25">
      <c r="A20" s="45"/>
      <c r="B20" s="26" t="s">
        <v>90</v>
      </c>
      <c r="C20" s="26"/>
      <c r="D20" s="26"/>
    </row>
    <row r="21" spans="1:4" ht="14.25">
      <c r="A21" s="45"/>
      <c r="B21" s="26" t="s">
        <v>91</v>
      </c>
      <c r="C21" s="26"/>
      <c r="D21" s="26"/>
    </row>
    <row r="22" spans="1:4" ht="14.25">
      <c r="A22" s="45">
        <v>3</v>
      </c>
      <c r="B22" s="26" t="s">
        <v>93</v>
      </c>
      <c r="C22" s="26"/>
      <c r="D22" s="26"/>
    </row>
    <row r="23" spans="1:4" ht="30" customHeight="1">
      <c r="A23" s="45"/>
      <c r="B23" s="26" t="s">
        <v>88</v>
      </c>
      <c r="C23" s="26"/>
      <c r="D23" s="26"/>
    </row>
    <row r="24" spans="1:4" ht="14.25">
      <c r="A24" s="45"/>
      <c r="B24" s="26" t="s">
        <v>89</v>
      </c>
      <c r="C24" s="26"/>
      <c r="D24" s="26"/>
    </row>
    <row r="25" spans="1:4" ht="14.25">
      <c r="A25" s="45"/>
      <c r="B25" s="26" t="s">
        <v>90</v>
      </c>
      <c r="C25" s="26"/>
      <c r="D25" s="26"/>
    </row>
    <row r="26" spans="1:4" ht="14.25">
      <c r="A26" s="45"/>
      <c r="B26" s="26" t="s">
        <v>91</v>
      </c>
      <c r="C26" s="26"/>
      <c r="D26" s="26"/>
    </row>
    <row r="27" spans="1:4" ht="42.75" customHeight="1">
      <c r="A27" s="45">
        <v>4</v>
      </c>
      <c r="B27" s="26" t="s">
        <v>95</v>
      </c>
      <c r="C27" s="26"/>
      <c r="D27" s="26"/>
    </row>
    <row r="28" spans="1:4" ht="27" customHeight="1">
      <c r="A28" s="45"/>
      <c r="B28" s="26" t="s">
        <v>88</v>
      </c>
      <c r="C28" s="26"/>
      <c r="D28" s="26"/>
    </row>
    <row r="29" spans="1:4" ht="14.25">
      <c r="A29" s="45"/>
      <c r="B29" s="26" t="s">
        <v>89</v>
      </c>
      <c r="C29" s="26"/>
      <c r="D29" s="26"/>
    </row>
    <row r="30" spans="1:4" ht="14.25">
      <c r="A30" s="45"/>
      <c r="B30" s="26" t="s">
        <v>90</v>
      </c>
      <c r="C30" s="26"/>
      <c r="D30" s="26"/>
    </row>
    <row r="31" spans="1:4" ht="14.25">
      <c r="A31" s="45"/>
      <c r="B31" s="26" t="s">
        <v>91</v>
      </c>
      <c r="C31" s="26"/>
      <c r="D31" s="26"/>
    </row>
    <row r="32" spans="1:4" ht="25.5">
      <c r="A32" s="45">
        <v>5</v>
      </c>
      <c r="B32" s="26" t="s">
        <v>94</v>
      </c>
      <c r="C32" s="26"/>
      <c r="D32" s="26"/>
    </row>
    <row r="33" spans="1:4" ht="26.25" customHeight="1">
      <c r="A33" s="45"/>
      <c r="B33" s="26" t="s">
        <v>88</v>
      </c>
      <c r="C33" s="26"/>
      <c r="D33" s="26"/>
    </row>
    <row r="34" spans="1:4" ht="14.25">
      <c r="A34" s="45"/>
      <c r="B34" s="26" t="s">
        <v>89</v>
      </c>
      <c r="C34" s="26"/>
      <c r="D34" s="26"/>
    </row>
    <row r="35" spans="1:4" ht="14.25">
      <c r="A35" s="45"/>
      <c r="B35" s="26" t="s">
        <v>90</v>
      </c>
      <c r="C35" s="26"/>
      <c r="D35" s="26"/>
    </row>
    <row r="36" spans="1:4" ht="14.25">
      <c r="A36" s="45"/>
      <c r="B36" s="26" t="s">
        <v>91</v>
      </c>
      <c r="C36" s="26"/>
      <c r="D36" s="26"/>
    </row>
  </sheetData>
  <sheetProtection/>
  <mergeCells count="15">
    <mergeCell ref="A32:A36"/>
    <mergeCell ref="A2:D2"/>
    <mergeCell ref="A8:D8"/>
    <mergeCell ref="B10:B11"/>
    <mergeCell ref="A10:A11"/>
    <mergeCell ref="A12:A16"/>
    <mergeCell ref="A17:A21"/>
    <mergeCell ref="C7:D7"/>
    <mergeCell ref="B4:D4"/>
    <mergeCell ref="A22:A26"/>
    <mergeCell ref="A27:A31"/>
    <mergeCell ref="A1:D1"/>
    <mergeCell ref="A3:D3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2012-05-10T08:19:28Z</dcterms:modified>
  <cp:category/>
  <cp:version/>
  <cp:contentType/>
  <cp:contentStatus/>
</cp:coreProperties>
</file>